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jiri.fryda" reservationPassword="0"/>
  <workbookPr/>
  <bookViews>
    <workbookView xWindow="240" yWindow="120" windowWidth="14940" windowHeight="9225" activeTab="0"/>
  </bookViews>
  <sheets>
    <sheet name="ID 1979" sheetId="1" r:id="rId1"/>
  </sheets>
  <definedNames/>
  <calcPr/>
  <webPublishing/>
</workbook>
</file>

<file path=xl/sharedStrings.xml><?xml version="1.0" encoding="utf-8"?>
<sst xmlns="http://schemas.openxmlformats.org/spreadsheetml/2006/main" count="441" uniqueCount="201">
  <si>
    <t>ASPE10</t>
  </si>
  <si>
    <t>S</t>
  </si>
  <si>
    <t>Firma: ÚDRŽBA SILNIC Královéhradeckého kraje a.s.</t>
  </si>
  <si>
    <t>Soupis prací objektu</t>
  </si>
  <si>
    <t xml:space="preserve">Stavba: </t>
  </si>
  <si>
    <t>33208</t>
  </si>
  <si>
    <t>Odstranění nehodové lokality U2869 a U340 - II/284 Lázně Bělohrad_neoceněný</t>
  </si>
  <si>
    <t>O</t>
  </si>
  <si>
    <t>Rozpočet:</t>
  </si>
  <si>
    <t>0,00</t>
  </si>
  <si>
    <t>15,00</t>
  </si>
  <si>
    <t>21,00</t>
  </si>
  <si>
    <t>3</t>
  </si>
  <si>
    <t>2</t>
  </si>
  <si>
    <t>ID 1979</t>
  </si>
  <si>
    <t>Odstranění nehodové lokality ID 1979 - Lázně Bělohrad</t>
  </si>
  <si>
    <t>Typ</t>
  </si>
  <si>
    <t>0</t>
  </si>
  <si>
    <t>Poř. číslo</t>
  </si>
  <si>
    <t>1</t>
  </si>
  <si>
    <t>Kód položky</t>
  </si>
  <si>
    <t>Varianta</t>
  </si>
  <si>
    <t>Název položky</t>
  </si>
  <si>
    <t>4</t>
  </si>
  <si>
    <t>MJ</t>
  </si>
  <si>
    <t>5</t>
  </si>
  <si>
    <t>Množství</t>
  </si>
  <si>
    <t>6</t>
  </si>
  <si>
    <t>Jednotková cena</t>
  </si>
  <si>
    <t>Jednotková</t>
  </si>
  <si>
    <t>9</t>
  </si>
  <si>
    <t>Celkem</t>
  </si>
  <si>
    <t>10</t>
  </si>
  <si>
    <t>SD</t>
  </si>
  <si>
    <t>Všeobecné konstrukce a práce</t>
  </si>
  <si>
    <t>P</t>
  </si>
  <si>
    <t>014112</t>
  </si>
  <si>
    <t/>
  </si>
  <si>
    <t>POPLATKY ZA SKLÁDKU TYP S-IO (INERTNÍ ODPAD)</t>
  </si>
  <si>
    <t>T</t>
  </si>
  <si>
    <t>PP</t>
  </si>
  <si>
    <t>zemina</t>
  </si>
  <si>
    <t>VV</t>
  </si>
  <si>
    <t>zemina z krajnic (pol.č.12922) : 190*0,1*2,0=38,000 [A]</t>
  </si>
  <si>
    <t>TS</t>
  </si>
  <si>
    <t>zahrnuje veškeré poplatky provozovateli skládky související s uložením odpadu na skládce.</t>
  </si>
  <si>
    <t>014122</t>
  </si>
  <si>
    <t>POPLATKY ZA SKLÁDKU TYP S-OO (OSTATNÍ ODPAD)</t>
  </si>
  <si>
    <t>železobeton</t>
  </si>
  <si>
    <t>dle pol.č.96616 : 2,5*2,5=6,250 [A]</t>
  </si>
  <si>
    <t>02720</t>
  </si>
  <si>
    <t>A</t>
  </si>
  <si>
    <t>POMOC PRÁCE ZŘÍZ NEBO ZAJIŠŤ REGULACI A OCHRANU DOPRAVY</t>
  </si>
  <si>
    <t>KPL</t>
  </si>
  <si>
    <t>„ Položka zahrnuje montáž a demontáž vč. dílčích přesunů kompletního dopravně-inženýrského opatření pro stavbu dle projektové dokumentace vč.této dokumentace a aktuálních požadavků na provedení - TP, typových dopravně inženýrských opatření apod“.</t>
  </si>
  <si>
    <t>1=1,000 [A]</t>
  </si>
  <si>
    <t>zahrnuje veškeré náklady spojené s objednatelem požadovanými zařízeními</t>
  </si>
  <si>
    <t>B</t>
  </si>
  <si>
    <t>„Nájemné dočasného dopravního značení.“</t>
  </si>
  <si>
    <t>C</t>
  </si>
  <si>
    <t>Zajištění dopravy během stavby osobami zhotovitele vč. dočasného dopr.značení.</t>
  </si>
  <si>
    <t>" Po dobu pracovní doby při realizaci stavby bude doprava řízena pracovníky stavby. Během technologické přestávky a v nočních hodinách bude provoz řízen světelnou signalizací. Pokud nastanou nepředvidatelné (kritické) dopravní situace během technologické přestávky (vč. mimopracovních dní), zhotovitel je povinen zajistit řízení provozu pracovníky stavby po dobu nezbytně nutnou.  " 
1=1,000 [A]</t>
  </si>
  <si>
    <t>02911</t>
  </si>
  <si>
    <t>R</t>
  </si>
  <si>
    <t>OSTATNÍ POŽADAVKY - GEODETICKÉ ZAMĚŘENÍ</t>
  </si>
  <si>
    <t>Veškerá nutná zaměření nutná k realizaci díla(např.zaměření stavby před výstavbou, vytyčení stavby a obvodu staveniště apod.) a k uvedení stavby do užívání a řádnému předání dokončeného díla.</t>
  </si>
  <si>
    <t>zahrnuje veškeré náklady spojené s objednatelem požadovanými pracemi</t>
  </si>
  <si>
    <t>7</t>
  </si>
  <si>
    <t>02943</t>
  </si>
  <si>
    <t>OSTATNÍ POŽADAVKY - VYPRACOVÁNÍ RDS</t>
  </si>
  <si>
    <t>vypracování realizační dokumetace stavby v souladu s příslušnými vyhláškami, ČSN a TP sloužící pro realizaci stavby a pro stanovení místní úpravy provozu na pozemních komunikacích vč.zajištění příslušného stanovení</t>
  </si>
  <si>
    <t>8</t>
  </si>
  <si>
    <t>02991</t>
  </si>
  <si>
    <t>OSTATNÍ POŽADAVKY - INFORMAČNÍ TABULE</t>
  </si>
  <si>
    <t>KUS</t>
  </si>
  <si>
    <t>Náklady na zřízení a dodání informačních tabulí s údaji o stavbě s textem dle vzoru  
SFDI vč.kotvení a podstavce. Po ukončení stavby odstranění.</t>
  </si>
  <si>
    <t>2=2,000 [A]</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</si>
  <si>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</si>
  <si>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Zemní práce</t>
  </si>
  <si>
    <t>11120</t>
  </si>
  <si>
    <t>ODSTRANĚNÍ KŘOVIN</t>
  </si>
  <si>
    <t>M2</t>
  </si>
  <si>
    <t>vč.náletů, naložení a odvozu vč. likvidace dřevní hmoty</t>
  </si>
  <si>
    <t>odstranění náletových dřevi na silničním pozemku : 20=20,000 [A]</t>
  </si>
  <si>
    <t>odstranění křovin a stromů do průměru 100 mm  
doprava dřevin bez ohledu na vzdálenost  
spálení na hromadách nebo štěpkování</t>
  </si>
  <si>
    <t>11201</t>
  </si>
  <si>
    <t>KÁCENÍ STROMŮ D KMENE DO 0,5M S ODSTRANĚNÍM PAŘEZŮ</t>
  </si>
  <si>
    <t>náletové dřeviny na silničním pozemku - předpoklad : 6=6,000 [A]</t>
  </si>
  <si>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</si>
  <si>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11</t>
  </si>
  <si>
    <t>11242</t>
  </si>
  <si>
    <t>ÚPRAVA STROMŮ D DO 0,9M ŘEZEM VĚTVÍ</t>
  </si>
  <si>
    <t>dle potřeby v rozhledu : 14=14,000 [A]</t>
  </si>
  <si>
    <t>Zahrnuje odřezání větví 1 ks stromu přesahujících do komunikace bez ohledu na způsob a použitou mechanizaci (např. plošina), bez ohledu na počet větví   
zahrnuje všechna opatření související se silničním provozem (např. provizorní dopravní značení)  
zahrnuje odvoz a likvidaci vyzískaného materiálu dle pokynů zadávací dokumentace  
průměr stromů se měří ve výšce 1,3m nad terénem.</t>
  </si>
  <si>
    <t>12</t>
  </si>
  <si>
    <t>11372</t>
  </si>
  <si>
    <t>FRÉZOVÁNÍ ZPEVNĚNÝCH PLOCH ASFALTOVÝCH</t>
  </si>
  <si>
    <t>M3</t>
  </si>
  <si>
    <t>zahrnuje veškerou manipulaci, přesuny a uložení suti, zhotovitel v ceně zohlední zpětné využití vybouraného/recyklovaného materiálu</t>
  </si>
  <si>
    <t>oprava vozovky frézováním v tl.5cm (prům. dl. x š. x tl.): 190*6,2*0,05=58,900 [A]</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</si>
  <si>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</si>
  <si>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13</t>
  </si>
  <si>
    <t>113767</t>
  </si>
  <si>
    <t>FRÉZOVÁNÍ DRÁŽKY PRŮŘEZU DO 1000MM2 V ASFALTOVÉ VOZOVCE</t>
  </si>
  <si>
    <t>M</t>
  </si>
  <si>
    <t>20x50</t>
  </si>
  <si>
    <t>napojení na stáv.vozovku  : 6,1+6,3=12,400 [B] 
středová spára : 190=190,000 [A] 
poruchy předpoklad : 100=100,000 [C] 
Celkem: B+A+C=302,400 [D]</t>
  </si>
  <si>
    <t>Položka zahrnuje veškerou manipulaci s vybouranou sutí a s vybouranými hmotami vč. uložení na skládku.</t>
  </si>
  <si>
    <t>14</t>
  </si>
  <si>
    <t>12922</t>
  </si>
  <si>
    <t>ČIŠTĚNÍ KRAJNIC OD NÁNOSU TL. DO 100MM</t>
  </si>
  <si>
    <t>vč. naložení, odvozu a uložení na skládku</t>
  </si>
  <si>
    <t>nezp.krajnice : (190+190)*0,5=190,000 [A]</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</si>
  <si>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</si>
  <si>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Komunikace</t>
  </si>
  <si>
    <t>15</t>
  </si>
  <si>
    <t>56962</t>
  </si>
  <si>
    <t>ZPEVNĚNÍ KRAJNIC Z RECYKLOVANÉHO MATERIÁLU TL DO 100MM</t>
  </si>
  <si>
    <t>vyfrézovaný asfaltový materiál 0/32</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</si>
  <si>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</si>
  <si>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16</t>
  </si>
  <si>
    <t>572213</t>
  </si>
  <si>
    <t>SPOJOVACÍ POSTŘIK Z EMULZE DO 0,5KG/M2</t>
  </si>
  <si>
    <t>kationaktivní asfaltové emulze PS-E 0,5kg/m2</t>
  </si>
  <si>
    <t>oprava vozovky (prům. dl. x š. x tl.): 190*6,2=1 178,000 [A]</t>
  </si>
  <si>
    <t>- dodání všech předepsaných materiálů pro postřiky v předepsaném množství  
- provedení dle předepsaného technologického předpisu  
- zřízení vrstvy bez rozlišení šířky, pokládání vrstvy po etapách  
- úpravu napojení, ukončení</t>
  </si>
  <si>
    <t>17</t>
  </si>
  <si>
    <t>5732A</t>
  </si>
  <si>
    <t>MIKROKOBEREC DVOUVRSTVÝ FRAKCE KAMENIVA 0/8 + 0/8</t>
  </si>
  <si>
    <t>EMULZNÍ MIKROKOBEREC DVOUVRSTVÝ EMK-DV 0/8 20 MM   ČSN 736130</t>
  </si>
  <si>
    <t>mikrokoberec : 190*6,2=1 178,000 [A]</t>
  </si>
  <si>
    <t>Položka zahrnuje:  
- očištění povrchu podkladu, zakrytí poklopů, mříží a pod.  
- dodání veškerého potřebného materiálu (kamenivo předepsané frakce, emulze, přísady, voda)  
- pokládku dvou vrstev (tloušťka je dána frakcí použitého kameniva)  
- zhutnění (pokud je předepsáno zadávací dokumentací)  
Položka nezahrnuje odstranění vodorovného dopravního zančení a spojovací postřik</t>
  </si>
  <si>
    <t>18</t>
  </si>
  <si>
    <t>5774AE</t>
  </si>
  <si>
    <t>VRSTVY PRO OBNOVU A OPRAVY Z ASF BETONU ACO 11+, 11S</t>
  </si>
  <si>
    <t>nemodifikovaný ACO 11+ 50/70 v tl.50mm</t>
  </si>
  <si>
    <t>oprava vozovky v tl.5cm (prům. dl. x š. x tl.): 190*6,2*0,05=58,900 [A]</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</si>
  <si>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  
- položka je určena pro obnovu asfaltového krytu drobných oprav a plošných rozpadů (vztahuje se na plochu jednotlivě do 10000m2). Není určena pro souvislou obnovu asfaltového krytu (ta se vykáže položkami 574*** a 575***) a pro výspravu výtluků (ta se vykáže položkami 5779**, vztahuje se na plochu jednotlivě do 10m2).  
-nezahrnuje očištění podkladu po veřejném provozu</t>
  </si>
  <si>
    <t>Ostatní konstrukce a práce</t>
  </si>
  <si>
    <t>19</t>
  </si>
  <si>
    <t>91228</t>
  </si>
  <si>
    <t>SMĚROVÉ SLOUPKY Z PLAST HMOT VČETNĚ ODRAZNÉHO PÁSKU</t>
  </si>
  <si>
    <t>bílé Z11</t>
  </si>
  <si>
    <t>výměna směrových sloupků : 2*15=30,000 [A]</t>
  </si>
  <si>
    <t>položka zahrnuje:  
- dodání a osazení sloupku včetně nutných zemních prací  
- vnitrostaveništní a mimostaveništní doprava  
- odrazky plastové nebo z retroreflexní fólie</t>
  </si>
  <si>
    <t>20</t>
  </si>
  <si>
    <t>Z11g červené</t>
  </si>
  <si>
    <t>v místě sjezdu UK : 2=2,000 [A]</t>
  </si>
  <si>
    <t>21</t>
  </si>
  <si>
    <t>912283</t>
  </si>
  <si>
    <t>SMĚROVÉ SLOUPKY Z PLAST HMOT - DEMONTÁŽ A ODVOZ</t>
  </si>
  <si>
    <t>stávající směr.sl. : 2*15=30,000 [A]</t>
  </si>
  <si>
    <t>položka zahrnuje demontáž stávajícího sloupku, jeho odvoz do skladu nebo na skládku</t>
  </si>
  <si>
    <t>22</t>
  </si>
  <si>
    <t>91257</t>
  </si>
  <si>
    <t>ODRAŽEČE PROTI ZVĚŘI</t>
  </si>
  <si>
    <t>dle TP130, odražeč se šikmým odrazem nahoru,  montáž dle výrobce</t>
  </si>
  <si>
    <t>umístění na nové směrové sloupky a svodidla : 2*15=30,000 [A]</t>
  </si>
  <si>
    <t>položka zahrnuje dodání a montáž odražeče včetně připevňovacích dílů</t>
  </si>
  <si>
    <t>23</t>
  </si>
  <si>
    <t>dle TP130, odražeč se šikmým odrazem nahoru vč. osazení a dodání dřevěných sloupků, montáž dle výrobce</t>
  </si>
  <si>
    <t>na samostaném sloupku : 2*160/4+2*15=110,000 [A]</t>
  </si>
  <si>
    <t>24</t>
  </si>
  <si>
    <t>914131</t>
  </si>
  <si>
    <t>DOPRAVNÍ ZNAČKY ZÁKLADNÍ VELIKOSTI OCELOVÉ FÓLIE TŘ 2 - DODÁVKA A MONTÁŽ</t>
  </si>
  <si>
    <t>retroreflexní úprava pro sil.II třídy - RA2, základní velikost  
dle stanovení místní úpravy provozu na pozemních komunikacích</t>
  </si>
  <si>
    <t>A14 : 2=2,000 [B] 
Z3 : 2*3=6,000 [C] 
Celkem: B+C=8,000 [D]</t>
  </si>
  <si>
    <t>položka zahrnuje:  
- dodávku a montáž značek v požadovaném provedení</t>
  </si>
  <si>
    <t>25</t>
  </si>
  <si>
    <t>914921</t>
  </si>
  <si>
    <t>SLOUPKY A STOJKY DOPRAVNÍCH ZNAČEK Z OCEL TRUBEK DO PATKY - DODÁVKA A MONTÁŽ</t>
  </si>
  <si>
    <t>dle stanovení místní úpravy provozu na pozemních komunikacích</t>
  </si>
  <si>
    <t>A14 : 1+1=2,000 [A] 
Z3 : 3*1=3,000 [B] 
Celkem: A+B=5,000 [C]</t>
  </si>
  <si>
    <t>položka zahrnuje:  
- sloupky a upevňovací zařízení včetně jejich osazení (betonová patka, zemní práce)</t>
  </si>
  <si>
    <t>26</t>
  </si>
  <si>
    <t>915231</t>
  </si>
  <si>
    <t>VODOR DOPRAV ZNAČ PLASTEM PROFIL ZVUČÍCÍ - DOD A POKLÁDKA</t>
  </si>
  <si>
    <t>Obnova VDZ - plast zvučící- bílá, retroreflexní úprava pro sil.II třídy, dle TP133  
dle stanovení místní úpravy provozu na pozemních komunikacích</t>
  </si>
  <si>
    <t>obnova VDZ  :  
V1a + prodloužení : (190+50)*0,125=30,000 [A] 
V4 : 190*2*0,25=95,000 [B] 
Celkem: A+B=125,000 [C]</t>
  </si>
  <si>
    <t>položka zahrnuje:  
- dodání a pokládku nátěrového materiálu (měří se pouze natíraná plocha)  
- předznačení a reflexní úpravu</t>
  </si>
  <si>
    <t>27</t>
  </si>
  <si>
    <t>9185B2</t>
  </si>
  <si>
    <t>ČELA KAMENNÁ PROPUSTU Z TRUB DN DO 400MM</t>
  </si>
  <si>
    <t>šikmá kamenná čela dle příslušných TP a ČSN, sklon 1:2(1,5)   
vč.nastevení trub</t>
  </si>
  <si>
    <t>výměna čela stávajícího zatrubnění sjezdu : 1=1,000 [A]</t>
  </si>
  <si>
    <t>Položka zahrnuje:  
zdivo z lomového kamen na MC ve tvaru, předepsaným zadávací dokumentací  
vyspárování zdiva MC  
římsu ze železobetonu včetně výztuže, pokud je předepsaná zadávací dokumentací  
Nezahrnuje zábradlí</t>
  </si>
  <si>
    <t>28</t>
  </si>
  <si>
    <t>931327</t>
  </si>
  <si>
    <t>TĚSNĚNÍ DILATAČ SPAR ASF ZÁLIVKOU MODIFIK PRŮŘ DO 1000MM2</t>
  </si>
  <si>
    <t>zalití spáry modifikovanou asf.zálivkou</t>
  </si>
  <si>
    <t>položka zahrnuje dodávku a osazení předepsaného materiálu, očištění ploch spáry před úpravou, očištění okolí spáry po úpravě  
nezahrnuje těsnící profil</t>
  </si>
  <si>
    <t>29</t>
  </si>
  <si>
    <t>93808</t>
  </si>
  <si>
    <t>OČIŠTĚNÍ VOZOVEK ZAMETENÍM</t>
  </si>
  <si>
    <t>celková plocha opravy (prům. dl. x š. x tl.): 190*6,2=1 178,000 [A]</t>
  </si>
  <si>
    <t>položka zahrnuje očištění předepsaným způsobem včetně odklizení vzniklého odpadu</t>
  </si>
  <si>
    <t>30</t>
  </si>
  <si>
    <t>96616</t>
  </si>
  <si>
    <t>BOURÁNÍ KONSTRUKCÍ ZE ŽELEZOBETONU</t>
  </si>
  <si>
    <t>čelo stávajícího zatrubnění sjezdu : 1*2,5=2,500 [A]</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</si>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</sst>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6"/>
      <color rgb="FF000000"/>
      <name val="Arial"/>
      <family val="0"/>
    </font>
    <font>
      <b/>
      <sz val="11"/>
      <name val="Arial"/>
      <family val="0"/>
    </font>
    <font>
      <sz val="10"/>
      <color rgb="FFFFFFFF"/>
      <name val="Arial"/>
      <family val="0"/>
    </font>
    <font>
      <b/>
      <sz val="10"/>
      <name val="Arial"/>
      <family val="0"/>
    </font>
    <font>
      <i/>
      <sz val="10"/>
      <name val="Arial"/>
      <family val="0"/>
    </font>
  </fonts>
  <fills count="4">
    <fill>
      <patternFill/>
    </fill>
    <fill>
      <patternFill patternType="gray125"/>
    </fill>
    <fill>
      <patternFill patternType="solid">
        <fgColor rgb="FFD9D9D9"/>
        <bgColor indexed="64"/>
      </patternFill>
    </fill>
    <fill>
      <patternFill patternType="solid">
        <fgColor rgb="FFCB441A"/>
        <bgColor indexed="64"/>
      </patternFill>
    </fill>
  </fills>
  <borders count="7">
    <border>
      <left/>
      <right/>
      <top/>
      <bottom/>
      <diagonal/>
    </border>
    <border>
      <left style="thin"/>
      <right style="thin"/>
      <top style="thin"/>
      <bottom style="thin"/>
    </border>
    <border>
      <left/>
      <right style="thin"/>
      <top/>
      <bottom/>
    </border>
    <border>
      <left/>
      <right/>
      <top/>
      <bottom style="thin"/>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37">
    <xf numFmtId="0" fontId="0" fillId="0" borderId="0" xfId="0"/>
    <xf numFmtId="0" fontId="0" fillId="2" borderId="0" xfId="0" applyFill="1"/>
    <xf numFmtId="0" fontId="1" fillId="2" borderId="0" xfId="0" applyFont="1" applyFill="1" applyAlignment="1">
      <alignment horizontal="center" vertical="center"/>
    </xf>
    <xf numFmtId="0" fontId="0" fillId="2" borderId="1" xfId="0" applyFill="1" applyBorder="1" applyAlignment="1">
      <alignment horizontal="center"/>
    </xf>
    <xf numFmtId="0" fontId="0" fillId="2" borderId="2" xfId="0" applyFill="1" applyBorder="1"/>
    <xf numFmtId="0" fontId="0" fillId="2" borderId="3" xfId="0" applyFill="1" applyBorder="1"/>
    <xf numFmtId="0" fontId="0" fillId="2" borderId="4" xfId="0" applyFill="1" applyBorder="1"/>
    <xf numFmtId="0" fontId="0" fillId="2" borderId="5" xfId="0" applyFill="1" applyBorder="1"/>
    <xf numFmtId="0" fontId="2" fillId="2" borderId="0" xfId="0" applyFont="1" applyFill="1"/>
    <xf numFmtId="0" fontId="2" fillId="2" borderId="0" xfId="0" applyFont="1" applyFill="1" applyAlignment="1">
      <alignment horizontal="right"/>
    </xf>
    <xf numFmtId="0" fontId="2" fillId="2" borderId="0" xfId="0" applyFont="1" applyFill="1" applyAlignment="1">
      <alignment horizontal="left"/>
    </xf>
    <xf numFmtId="0" fontId="3" fillId="3" borderId="1" xfId="0" applyFont="1" applyFill="1" applyBorder="1" applyAlignment="1">
      <alignment horizontal="center" vertical="center" wrapText="1"/>
    </xf>
    <xf numFmtId="0" fontId="2" fillId="2" borderId="3" xfId="0" applyFont="1" applyFill="1" applyBorder="1"/>
    <xf numFmtId="0" fontId="2" fillId="2" borderId="3" xfId="0" applyFont="1" applyFill="1" applyBorder="1" applyAlignment="1">
      <alignment horizontal="right"/>
    </xf>
    <xf numFmtId="0" fontId="2" fillId="2" borderId="3" xfId="0" applyFont="1" applyFill="1" applyBorder="1" applyAlignment="1">
      <alignment horizontal="left"/>
    </xf>
    <xf numFmtId="0" fontId="0" fillId="2" borderId="6" xfId="0" applyFill="1" applyBorder="1"/>
    <xf numFmtId="0" fontId="4" fillId="2" borderId="5" xfId="0" applyFont="1" applyFill="1" applyBorder="1" applyAlignment="1">
      <alignment horizontal="right"/>
    </xf>
    <xf numFmtId="177" fontId="4" fillId="2" borderId="5" xfId="0" applyNumberFormat="1" applyFont="1" applyFill="1" applyBorder="1" applyAlignment="1">
      <alignment horizontal="center"/>
    </xf>
    <xf numFmtId="0" fontId="4" fillId="2" borderId="5" xfId="0" applyFont="1" applyFill="1" applyBorder="1" applyAlignment="1">
      <alignment wrapText="1"/>
    </xf>
    <xf numFmtId="0" fontId="0" fillId="0" borderId="1" xfId="0" applyBorder="1"/>
    <xf numFmtId="0" fontId="4" fillId="2" borderId="6" xfId="0" applyFont="1" applyFill="1" applyBorder="1" applyAlignment="1">
      <alignment horizontal="right"/>
    </xf>
    <xf numFmtId="0" fontId="4" fillId="2" borderId="6" xfId="0" applyFont="1" applyFill="1" applyBorder="1" applyAlignment="1">
      <alignment wrapText="1"/>
    </xf>
    <xf numFmtId="177" fontId="4"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5" fillId="0" borderId="1" xfId="0" applyFont="1" applyBorder="1" applyAlignment="1">
      <alignment horizontal="left" vertical="center" wrapText="1"/>
    </xf>
    <xf numFmtId="0" fontId="4" fillId="2" borderId="0" xfId="0" applyFont="1" applyFill="1" applyAlignment="1">
      <alignment horizontal="right"/>
    </xf>
    <xf numFmtId="177" fontId="4" fillId="2" borderId="0" xfId="0" applyNumberFormat="1" applyFont="1" applyFill="1" applyAlignment="1">
      <alignment horizontal="center"/>
    </xf>
    <xf numFmtId="0" fontId="4" fillId="2" borderId="3" xfId="0" applyFont="1" applyFill="1" applyBorder="1" applyAlignment="1">
      <alignment horizontal="right"/>
    </xf>
    <xf numFmtId="177" fontId="4" fillId="2" borderId="3" xfId="0" applyNumberFormat="1" applyFont="1" applyFill="1" applyBorder="1" applyAlignment="1">
      <alignment horizontal="center"/>
    </xf>
    <xf numFmtId="177" fontId="0" fillId="2" borderId="1" xfId="0" applyNumberFormat="1" applyFill="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styles" Target="styles.xml" /><Relationship Id="rId3" Type="http://schemas.openxmlformats.org/officeDocument/2006/relationships/sharedStrings" Target="sharedStrings.xml" /><Relationship Id="rId4"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sheetPr>
    <pageSetUpPr fitToPage="1"/>
  </sheetPr>
  <dimension ref="A1:R131"/>
  <sheetViews>
    <sheetView tabSelected="1"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0+O8+O41+O66+O83</f>
      </c>
      <c t="s">
        <v>12</v>
      </c>
    </row>
    <row r="3" spans="1:16" ht="15" customHeight="1">
      <c r="A3" t="s">
        <v>1</v>
      </c>
      <c s="8" t="s">
        <v>4</v>
      </c>
      <c s="9" t="s">
        <v>5</v>
      </c>
      <c s="1"/>
      <c s="10" t="s">
        <v>6</v>
      </c>
      <c s="1"/>
      <c s="4"/>
      <c s="3" t="s">
        <v>14</v>
      </c>
      <c s="36">
        <f>0+I8+I41+I66+I83</f>
      </c>
      <c r="O3" t="s">
        <v>9</v>
      </c>
      <c t="s">
        <v>13</v>
      </c>
    </row>
    <row r="4" spans="1:16" ht="15" customHeight="1">
      <c r="A4" t="s">
        <v>7</v>
      </c>
      <c s="12" t="s">
        <v>8</v>
      </c>
      <c s="13" t="s">
        <v>14</v>
      </c>
      <c s="5"/>
      <c s="14" t="s">
        <v>15</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17</v>
      </c>
      <c s="15"/>
      <c s="21" t="s">
        <v>34</v>
      </c>
      <c s="15"/>
      <c s="15"/>
      <c s="15"/>
      <c s="22">
        <f>0+Q8</f>
      </c>
      <c r="O8">
        <f>0+R8</f>
      </c>
      <c r="Q8">
        <f>0+I9+I13+I17+I21+I25+I29+I33+I37</f>
      </c>
      <c>
        <f>0+O9+O13+O17+O21+O25+O29+O33+O37</f>
      </c>
    </row>
    <row r="9" spans="1:16" ht="12.75">
      <c r="A9" s="19" t="s">
        <v>35</v>
      </c>
      <c s="23" t="s">
        <v>19</v>
      </c>
      <c s="23" t="s">
        <v>36</v>
      </c>
      <c s="19" t="s">
        <v>37</v>
      </c>
      <c s="24" t="s">
        <v>38</v>
      </c>
      <c s="25" t="s">
        <v>39</v>
      </c>
      <c s="26">
        <v>38</v>
      </c>
      <c s="27">
        <v>0</v>
      </c>
      <c s="27">
        <f>ROUND(ROUND(H9,2)*ROUND(G9,3),2)</f>
      </c>
      <c r="O9">
        <f>(I9*21)/100</f>
      </c>
      <c t="s">
        <v>13</v>
      </c>
    </row>
    <row r="10" spans="1:5" ht="12.75">
      <c r="A10" s="28" t="s">
        <v>40</v>
      </c>
      <c r="E10" s="29" t="s">
        <v>41</v>
      </c>
    </row>
    <row r="11" spans="1:5" ht="12.75">
      <c r="A11" s="30" t="s">
        <v>42</v>
      </c>
      <c r="E11" s="31" t="s">
        <v>43</v>
      </c>
    </row>
    <row r="12" spans="1:5" ht="25.5">
      <c r="A12" t="s">
        <v>44</v>
      </c>
      <c r="E12" s="29" t="s">
        <v>45</v>
      </c>
    </row>
    <row r="13" spans="1:16" ht="12.75">
      <c r="A13" s="19" t="s">
        <v>35</v>
      </c>
      <c s="23" t="s">
        <v>13</v>
      </c>
      <c s="23" t="s">
        <v>46</v>
      </c>
      <c s="19" t="s">
        <v>37</v>
      </c>
      <c s="24" t="s">
        <v>47</v>
      </c>
      <c s="25" t="s">
        <v>39</v>
      </c>
      <c s="26">
        <v>6.25</v>
      </c>
      <c s="27">
        <v>0</v>
      </c>
      <c s="27">
        <f>ROUND(ROUND(H13,2)*ROUND(G13,3),2)</f>
      </c>
      <c r="O13">
        <f>(I13*21)/100</f>
      </c>
      <c t="s">
        <v>13</v>
      </c>
    </row>
    <row r="14" spans="1:5" ht="12.75">
      <c r="A14" s="28" t="s">
        <v>40</v>
      </c>
      <c r="E14" s="29" t="s">
        <v>48</v>
      </c>
    </row>
    <row r="15" spans="1:5" ht="12.75">
      <c r="A15" s="30" t="s">
        <v>42</v>
      </c>
      <c r="E15" s="31" t="s">
        <v>49</v>
      </c>
    </row>
    <row r="16" spans="1:5" ht="25.5">
      <c r="A16" t="s">
        <v>44</v>
      </c>
      <c r="E16" s="29" t="s">
        <v>45</v>
      </c>
    </row>
    <row r="17" spans="1:16" ht="12.75">
      <c r="A17" s="19" t="s">
        <v>35</v>
      </c>
      <c s="23" t="s">
        <v>12</v>
      </c>
      <c s="23" t="s">
        <v>50</v>
      </c>
      <c s="19" t="s">
        <v>51</v>
      </c>
      <c s="24" t="s">
        <v>52</v>
      </c>
      <c s="25" t="s">
        <v>53</v>
      </c>
      <c s="26">
        <v>1</v>
      </c>
      <c s="27">
        <v>0</v>
      </c>
      <c s="27">
        <f>ROUND(ROUND(H17,2)*ROUND(G17,3),2)</f>
      </c>
      <c r="O17">
        <f>(I17*21)/100</f>
      </c>
      <c t="s">
        <v>13</v>
      </c>
    </row>
    <row r="18" spans="1:5" ht="51">
      <c r="A18" s="28" t="s">
        <v>40</v>
      </c>
      <c r="E18" s="29" t="s">
        <v>54</v>
      </c>
    </row>
    <row r="19" spans="1:5" ht="12.75">
      <c r="A19" s="30" t="s">
        <v>42</v>
      </c>
      <c r="E19" s="31" t="s">
        <v>55</v>
      </c>
    </row>
    <row r="20" spans="1:5" ht="12.75">
      <c r="A20" t="s">
        <v>44</v>
      </c>
      <c r="E20" s="29" t="s">
        <v>56</v>
      </c>
    </row>
    <row r="21" spans="1:16" ht="12.75">
      <c r="A21" s="19" t="s">
        <v>35</v>
      </c>
      <c s="23" t="s">
        <v>23</v>
      </c>
      <c s="23" t="s">
        <v>50</v>
      </c>
      <c s="19" t="s">
        <v>57</v>
      </c>
      <c s="24" t="s">
        <v>52</v>
      </c>
      <c s="25" t="s">
        <v>53</v>
      </c>
      <c s="26">
        <v>1</v>
      </c>
      <c s="27">
        <v>0</v>
      </c>
      <c s="27">
        <f>ROUND(ROUND(H21,2)*ROUND(G21,3),2)</f>
      </c>
      <c r="O21">
        <f>(I21*21)/100</f>
      </c>
      <c t="s">
        <v>13</v>
      </c>
    </row>
    <row r="22" spans="1:5" ht="12.75">
      <c r="A22" s="28" t="s">
        <v>40</v>
      </c>
      <c r="E22" s="29" t="s">
        <v>58</v>
      </c>
    </row>
    <row r="23" spans="1:5" ht="12.75">
      <c r="A23" s="30" t="s">
        <v>42</v>
      </c>
      <c r="E23" s="31" t="s">
        <v>55</v>
      </c>
    </row>
    <row r="24" spans="1:5" ht="12.75">
      <c r="A24" t="s">
        <v>44</v>
      </c>
      <c r="E24" s="29" t="s">
        <v>56</v>
      </c>
    </row>
    <row r="25" spans="1:16" ht="12.75">
      <c r="A25" s="19" t="s">
        <v>35</v>
      </c>
      <c s="23" t="s">
        <v>25</v>
      </c>
      <c s="23" t="s">
        <v>50</v>
      </c>
      <c s="19" t="s">
        <v>59</v>
      </c>
      <c s="24" t="s">
        <v>52</v>
      </c>
      <c s="25" t="s">
        <v>53</v>
      </c>
      <c s="26">
        <v>1</v>
      </c>
      <c s="27">
        <v>0</v>
      </c>
      <c s="27">
        <f>ROUND(ROUND(H25,2)*ROUND(G25,3),2)</f>
      </c>
      <c r="O25">
        <f>(I25*21)/100</f>
      </c>
      <c t="s">
        <v>13</v>
      </c>
    </row>
    <row r="26" spans="1:5" ht="12.75">
      <c r="A26" s="28" t="s">
        <v>40</v>
      </c>
      <c r="E26" s="29" t="s">
        <v>60</v>
      </c>
    </row>
    <row r="27" spans="1:5" ht="76.5">
      <c r="A27" s="30" t="s">
        <v>42</v>
      </c>
      <c r="E27" s="31" t="s">
        <v>61</v>
      </c>
    </row>
    <row r="28" spans="1:5" ht="12.75">
      <c r="A28" t="s">
        <v>44</v>
      </c>
      <c r="E28" s="29" t="s">
        <v>56</v>
      </c>
    </row>
    <row r="29" spans="1:16" ht="12.75">
      <c r="A29" s="19" t="s">
        <v>35</v>
      </c>
      <c s="23" t="s">
        <v>27</v>
      </c>
      <c s="23" t="s">
        <v>62</v>
      </c>
      <c s="19" t="s">
        <v>63</v>
      </c>
      <c s="24" t="s">
        <v>64</v>
      </c>
      <c s="25" t="s">
        <v>53</v>
      </c>
      <c s="26">
        <v>1</v>
      </c>
      <c s="27">
        <v>0</v>
      </c>
      <c s="27">
        <f>ROUND(ROUND(H29,2)*ROUND(G29,3),2)</f>
      </c>
      <c r="O29">
        <f>(I29*21)/100</f>
      </c>
      <c t="s">
        <v>13</v>
      </c>
    </row>
    <row r="30" spans="1:5" ht="38.25">
      <c r="A30" s="28" t="s">
        <v>40</v>
      </c>
      <c r="E30" s="29" t="s">
        <v>65</v>
      </c>
    </row>
    <row r="31" spans="1:5" ht="12.75">
      <c r="A31" s="30" t="s">
        <v>42</v>
      </c>
      <c r="E31" s="31" t="s">
        <v>55</v>
      </c>
    </row>
    <row r="32" spans="1:5" ht="12.75">
      <c r="A32" t="s">
        <v>44</v>
      </c>
      <c r="E32" s="29" t="s">
        <v>66</v>
      </c>
    </row>
    <row r="33" spans="1:16" ht="12.75">
      <c r="A33" s="19" t="s">
        <v>35</v>
      </c>
      <c s="23" t="s">
        <v>67</v>
      </c>
      <c s="23" t="s">
        <v>68</v>
      </c>
      <c s="19" t="s">
        <v>37</v>
      </c>
      <c s="24" t="s">
        <v>69</v>
      </c>
      <c s="25" t="s">
        <v>53</v>
      </c>
      <c s="26">
        <v>1</v>
      </c>
      <c s="27">
        <v>0</v>
      </c>
      <c s="27">
        <f>ROUND(ROUND(H33,2)*ROUND(G33,3),2)</f>
      </c>
      <c r="O33">
        <f>(I33*21)/100</f>
      </c>
      <c t="s">
        <v>13</v>
      </c>
    </row>
    <row r="34" spans="1:5" ht="38.25">
      <c r="A34" s="28" t="s">
        <v>40</v>
      </c>
      <c r="E34" s="29" t="s">
        <v>70</v>
      </c>
    </row>
    <row r="35" spans="1:5" ht="12.75">
      <c r="A35" s="30" t="s">
        <v>42</v>
      </c>
      <c r="E35" s="31" t="s">
        <v>55</v>
      </c>
    </row>
    <row r="36" spans="1:5" ht="12.75">
      <c r="A36" t="s">
        <v>44</v>
      </c>
      <c r="E36" s="29" t="s">
        <v>66</v>
      </c>
    </row>
    <row r="37" spans="1:16" ht="12.75">
      <c r="A37" s="19" t="s">
        <v>35</v>
      </c>
      <c s="23" t="s">
        <v>71</v>
      </c>
      <c s="23" t="s">
        <v>72</v>
      </c>
      <c s="19" t="s">
        <v>37</v>
      </c>
      <c s="24" t="s">
        <v>73</v>
      </c>
      <c s="25" t="s">
        <v>74</v>
      </c>
      <c s="26">
        <v>2</v>
      </c>
      <c s="27">
        <v>0</v>
      </c>
      <c s="27">
        <f>ROUND(ROUND(H37,2)*ROUND(G37,3),2)</f>
      </c>
      <c r="O37">
        <f>(I37*21)/100</f>
      </c>
      <c t="s">
        <v>13</v>
      </c>
    </row>
    <row r="38" spans="1:5" ht="25.5">
      <c r="A38" s="28" t="s">
        <v>40</v>
      </c>
      <c r="E38" s="29" t="s">
        <v>75</v>
      </c>
    </row>
    <row r="39" spans="1:5" ht="12.75">
      <c r="A39" s="30" t="s">
        <v>42</v>
      </c>
      <c r="E39" s="31" t="s">
        <v>76</v>
      </c>
    </row>
    <row r="40" spans="1:5" ht="89.25">
      <c r="A40" t="s">
        <v>44</v>
      </c>
      <c r="E40" s="29" t="s">
        <v>77</v>
      </c>
    </row>
    <row r="41" spans="1:18" ht="12.75" customHeight="1">
      <c r="A41" s="5" t="s">
        <v>33</v>
      </c>
      <c s="5"/>
      <c s="34" t="s">
        <v>19</v>
      </c>
      <c s="5"/>
      <c s="21" t="s">
        <v>78</v>
      </c>
      <c s="5"/>
      <c s="5"/>
      <c s="5"/>
      <c s="35">
        <f>0+Q41</f>
      </c>
      <c r="O41">
        <f>0+R41</f>
      </c>
      <c r="Q41">
        <f>0+I42+I46+I50+I54+I58+I62</f>
      </c>
      <c>
        <f>0+O42+O46+O50+O54+O58+O62</f>
      </c>
    </row>
    <row r="42" spans="1:16" ht="12.75">
      <c r="A42" s="19" t="s">
        <v>35</v>
      </c>
      <c s="23" t="s">
        <v>30</v>
      </c>
      <c s="23" t="s">
        <v>79</v>
      </c>
      <c s="19" t="s">
        <v>63</v>
      </c>
      <c s="24" t="s">
        <v>80</v>
      </c>
      <c s="25" t="s">
        <v>81</v>
      </c>
      <c s="26">
        <v>20</v>
      </c>
      <c s="27">
        <v>0</v>
      </c>
      <c s="27">
        <f>ROUND(ROUND(H42,2)*ROUND(G42,3),2)</f>
      </c>
      <c r="O42">
        <f>(I42*21)/100</f>
      </c>
      <c t="s">
        <v>13</v>
      </c>
    </row>
    <row r="43" spans="1:5" ht="12.75">
      <c r="A43" s="28" t="s">
        <v>40</v>
      </c>
      <c r="E43" s="29" t="s">
        <v>82</v>
      </c>
    </row>
    <row r="44" spans="1:5" ht="12.75">
      <c r="A44" s="30" t="s">
        <v>42</v>
      </c>
      <c r="E44" s="31" t="s">
        <v>83</v>
      </c>
    </row>
    <row r="45" spans="1:5" ht="38.25">
      <c r="A45" t="s">
        <v>44</v>
      </c>
      <c r="E45" s="29" t="s">
        <v>84</v>
      </c>
    </row>
    <row r="46" spans="1:16" ht="12.75">
      <c r="A46" s="19" t="s">
        <v>35</v>
      </c>
      <c s="23" t="s">
        <v>32</v>
      </c>
      <c s="23" t="s">
        <v>85</v>
      </c>
      <c s="19" t="s">
        <v>63</v>
      </c>
      <c s="24" t="s">
        <v>86</v>
      </c>
      <c s="25" t="s">
        <v>74</v>
      </c>
      <c s="26">
        <v>6</v>
      </c>
      <c s="27">
        <v>0</v>
      </c>
      <c s="27">
        <f>ROUND(ROUND(H46,2)*ROUND(G46,3),2)</f>
      </c>
      <c r="O46">
        <f>(I46*21)/100</f>
      </c>
      <c t="s">
        <v>13</v>
      </c>
    </row>
    <row r="47" spans="1:5" ht="12.75">
      <c r="A47" s="28" t="s">
        <v>40</v>
      </c>
      <c r="E47" s="29" t="s">
        <v>82</v>
      </c>
    </row>
    <row r="48" spans="1:5" ht="12.75">
      <c r="A48" s="30" t="s">
        <v>42</v>
      </c>
      <c r="E48" s="31" t="s">
        <v>87</v>
      </c>
    </row>
    <row r="49" spans="1:5" ht="165.75">
      <c r="A49" t="s">
        <v>44</v>
      </c>
      <c r="E49" s="29" t="s">
        <v>88</v>
      </c>
    </row>
    <row r="50" spans="1:16" ht="12.75">
      <c r="A50" s="19" t="s">
        <v>35</v>
      </c>
      <c s="23" t="s">
        <v>89</v>
      </c>
      <c s="23" t="s">
        <v>90</v>
      </c>
      <c s="19" t="s">
        <v>63</v>
      </c>
      <c s="24" t="s">
        <v>91</v>
      </c>
      <c s="25" t="s">
        <v>74</v>
      </c>
      <c s="26">
        <v>14</v>
      </c>
      <c s="27">
        <v>0</v>
      </c>
      <c s="27">
        <f>ROUND(ROUND(H50,2)*ROUND(G50,3),2)</f>
      </c>
      <c r="O50">
        <f>(I50*21)/100</f>
      </c>
      <c t="s">
        <v>13</v>
      </c>
    </row>
    <row r="51" spans="1:5" ht="12.75">
      <c r="A51" s="28" t="s">
        <v>40</v>
      </c>
      <c r="E51" s="29" t="s">
        <v>82</v>
      </c>
    </row>
    <row r="52" spans="1:5" ht="12.75">
      <c r="A52" s="30" t="s">
        <v>42</v>
      </c>
      <c r="E52" s="31" t="s">
        <v>92</v>
      </c>
    </row>
    <row r="53" spans="1:5" ht="76.5">
      <c r="A53" t="s">
        <v>44</v>
      </c>
      <c r="E53" s="29" t="s">
        <v>93</v>
      </c>
    </row>
    <row r="54" spans="1:16" ht="12.75">
      <c r="A54" s="19" t="s">
        <v>35</v>
      </c>
      <c s="23" t="s">
        <v>94</v>
      </c>
      <c s="23" t="s">
        <v>95</v>
      </c>
      <c s="19" t="s">
        <v>63</v>
      </c>
      <c s="24" t="s">
        <v>96</v>
      </c>
      <c s="25" t="s">
        <v>97</v>
      </c>
      <c s="26">
        <v>58.9</v>
      </c>
      <c s="27">
        <v>0</v>
      </c>
      <c s="27">
        <f>ROUND(ROUND(H54,2)*ROUND(G54,3),2)</f>
      </c>
      <c r="O54">
        <f>(I54*21)/100</f>
      </c>
      <c t="s">
        <v>13</v>
      </c>
    </row>
    <row r="55" spans="1:5" ht="25.5">
      <c r="A55" s="28" t="s">
        <v>40</v>
      </c>
      <c r="E55" s="29" t="s">
        <v>98</v>
      </c>
    </row>
    <row r="56" spans="1:5" ht="12.75">
      <c r="A56" s="30" t="s">
        <v>42</v>
      </c>
      <c r="E56" s="31" t="s">
        <v>99</v>
      </c>
    </row>
    <row r="57" spans="1:5" ht="63.75">
      <c r="A57" t="s">
        <v>44</v>
      </c>
      <c r="E57" s="29" t="s">
        <v>100</v>
      </c>
    </row>
    <row r="58" spans="1:16" ht="12.75">
      <c r="A58" s="19" t="s">
        <v>35</v>
      </c>
      <c s="23" t="s">
        <v>101</v>
      </c>
      <c s="23" t="s">
        <v>102</v>
      </c>
      <c s="19" t="s">
        <v>63</v>
      </c>
      <c s="24" t="s">
        <v>103</v>
      </c>
      <c s="25" t="s">
        <v>104</v>
      </c>
      <c s="26">
        <v>302.4</v>
      </c>
      <c s="27">
        <v>0</v>
      </c>
      <c s="27">
        <f>ROUND(ROUND(H58,2)*ROUND(G58,3),2)</f>
      </c>
      <c r="O58">
        <f>(I58*21)/100</f>
      </c>
      <c t="s">
        <v>13</v>
      </c>
    </row>
    <row r="59" spans="1:5" ht="12.75">
      <c r="A59" s="28" t="s">
        <v>40</v>
      </c>
      <c r="E59" s="29" t="s">
        <v>105</v>
      </c>
    </row>
    <row r="60" spans="1:5" ht="51">
      <c r="A60" s="30" t="s">
        <v>42</v>
      </c>
      <c r="E60" s="31" t="s">
        <v>106</v>
      </c>
    </row>
    <row r="61" spans="1:5" ht="25.5">
      <c r="A61" t="s">
        <v>44</v>
      </c>
      <c r="E61" s="29" t="s">
        <v>107</v>
      </c>
    </row>
    <row r="62" spans="1:16" ht="12.75">
      <c r="A62" s="19" t="s">
        <v>35</v>
      </c>
      <c s="23" t="s">
        <v>108</v>
      </c>
      <c s="23" t="s">
        <v>109</v>
      </c>
      <c s="19" t="s">
        <v>37</v>
      </c>
      <c s="24" t="s">
        <v>110</v>
      </c>
      <c s="25" t="s">
        <v>81</v>
      </c>
      <c s="26">
        <v>190</v>
      </c>
      <c s="27">
        <v>0</v>
      </c>
      <c s="27">
        <f>ROUND(ROUND(H62,2)*ROUND(G62,3),2)</f>
      </c>
      <c r="O62">
        <f>(I62*21)/100</f>
      </c>
      <c t="s">
        <v>13</v>
      </c>
    </row>
    <row r="63" spans="1:5" ht="12.75">
      <c r="A63" s="28" t="s">
        <v>40</v>
      </c>
      <c r="E63" s="29" t="s">
        <v>111</v>
      </c>
    </row>
    <row r="64" spans="1:5" ht="12.75">
      <c r="A64" s="30" t="s">
        <v>42</v>
      </c>
      <c r="E64" s="31" t="s">
        <v>112</v>
      </c>
    </row>
    <row r="65" spans="1:5" ht="63.75">
      <c r="A65" t="s">
        <v>44</v>
      </c>
      <c r="E65" s="29" t="s">
        <v>113</v>
      </c>
    </row>
    <row r="66" spans="1:18" ht="12.75" customHeight="1">
      <c r="A66" s="5" t="s">
        <v>33</v>
      </c>
      <c s="5"/>
      <c s="34" t="s">
        <v>25</v>
      </c>
      <c s="5"/>
      <c s="21" t="s">
        <v>114</v>
      </c>
      <c s="5"/>
      <c s="5"/>
      <c s="5"/>
      <c s="35">
        <f>0+Q66</f>
      </c>
      <c r="O66">
        <f>0+R66</f>
      </c>
      <c r="Q66">
        <f>0+I67+I71+I75+I79</f>
      </c>
      <c>
        <f>0+O67+O71+O75+O79</f>
      </c>
    </row>
    <row r="67" spans="1:16" ht="12.75">
      <c r="A67" s="19" t="s">
        <v>35</v>
      </c>
      <c s="23" t="s">
        <v>115</v>
      </c>
      <c s="23" t="s">
        <v>116</v>
      </c>
      <c s="19" t="s">
        <v>37</v>
      </c>
      <c s="24" t="s">
        <v>117</v>
      </c>
      <c s="25" t="s">
        <v>81</v>
      </c>
      <c s="26">
        <v>190</v>
      </c>
      <c s="27">
        <v>0</v>
      </c>
      <c s="27">
        <f>ROUND(ROUND(H67,2)*ROUND(G67,3),2)</f>
      </c>
      <c r="O67">
        <f>(I67*21)/100</f>
      </c>
      <c t="s">
        <v>13</v>
      </c>
    </row>
    <row r="68" spans="1:5" ht="12.75">
      <c r="A68" s="28" t="s">
        <v>40</v>
      </c>
      <c r="E68" s="29" t="s">
        <v>118</v>
      </c>
    </row>
    <row r="69" spans="1:5" ht="12.75">
      <c r="A69" s="30" t="s">
        <v>42</v>
      </c>
      <c r="E69" s="31" t="s">
        <v>112</v>
      </c>
    </row>
    <row r="70" spans="1:5" ht="102">
      <c r="A70" t="s">
        <v>44</v>
      </c>
      <c r="E70" s="29" t="s">
        <v>119</v>
      </c>
    </row>
    <row r="71" spans="1:16" ht="12.75">
      <c r="A71" s="19" t="s">
        <v>35</v>
      </c>
      <c s="23" t="s">
        <v>120</v>
      </c>
      <c s="23" t="s">
        <v>121</v>
      </c>
      <c s="19" t="s">
        <v>63</v>
      </c>
      <c s="24" t="s">
        <v>122</v>
      </c>
      <c s="25" t="s">
        <v>81</v>
      </c>
      <c s="26">
        <v>1178</v>
      </c>
      <c s="27">
        <v>0</v>
      </c>
      <c s="27">
        <f>ROUND(ROUND(H71,2)*ROUND(G71,3),2)</f>
      </c>
      <c r="O71">
        <f>(I71*21)/100</f>
      </c>
      <c t="s">
        <v>13</v>
      </c>
    </row>
    <row r="72" spans="1:5" ht="12.75">
      <c r="A72" s="28" t="s">
        <v>40</v>
      </c>
      <c r="E72" s="29" t="s">
        <v>123</v>
      </c>
    </row>
    <row r="73" spans="1:5" ht="12.75">
      <c r="A73" s="30" t="s">
        <v>42</v>
      </c>
      <c r="E73" s="31" t="s">
        <v>124</v>
      </c>
    </row>
    <row r="74" spans="1:5" ht="51">
      <c r="A74" t="s">
        <v>44</v>
      </c>
      <c r="E74" s="29" t="s">
        <v>125</v>
      </c>
    </row>
    <row r="75" spans="1:16" ht="12.75">
      <c r="A75" s="19" t="s">
        <v>35</v>
      </c>
      <c s="23" t="s">
        <v>126</v>
      </c>
      <c s="23" t="s">
        <v>127</v>
      </c>
      <c s="19" t="s">
        <v>63</v>
      </c>
      <c s="24" t="s">
        <v>128</v>
      </c>
      <c s="25" t="s">
        <v>81</v>
      </c>
      <c s="26">
        <v>1178</v>
      </c>
      <c s="27">
        <v>0</v>
      </c>
      <c s="27">
        <f>ROUND(ROUND(H75,2)*ROUND(G75,3),2)</f>
      </c>
      <c r="O75">
        <f>(I75*21)/100</f>
      </c>
      <c t="s">
        <v>13</v>
      </c>
    </row>
    <row r="76" spans="1:5" ht="12.75">
      <c r="A76" s="28" t="s">
        <v>40</v>
      </c>
      <c r="E76" s="29" t="s">
        <v>129</v>
      </c>
    </row>
    <row r="77" spans="1:5" ht="12.75">
      <c r="A77" s="30" t="s">
        <v>42</v>
      </c>
      <c r="E77" s="31" t="s">
        <v>130</v>
      </c>
    </row>
    <row r="78" spans="1:5" ht="89.25">
      <c r="A78" t="s">
        <v>44</v>
      </c>
      <c r="E78" s="29" t="s">
        <v>131</v>
      </c>
    </row>
    <row r="79" spans="1:16" ht="12.75">
      <c r="A79" s="19" t="s">
        <v>35</v>
      </c>
      <c s="23" t="s">
        <v>132</v>
      </c>
      <c s="23" t="s">
        <v>133</v>
      </c>
      <c s="19" t="s">
        <v>63</v>
      </c>
      <c s="24" t="s">
        <v>134</v>
      </c>
      <c s="25" t="s">
        <v>97</v>
      </c>
      <c s="26">
        <v>58.9</v>
      </c>
      <c s="27">
        <v>0</v>
      </c>
      <c s="27">
        <f>ROUND(ROUND(H79,2)*ROUND(G79,3),2)</f>
      </c>
      <c r="O79">
        <f>(I79*21)/100</f>
      </c>
      <c t="s">
        <v>13</v>
      </c>
    </row>
    <row r="80" spans="1:5" ht="12.75">
      <c r="A80" s="28" t="s">
        <v>40</v>
      </c>
      <c r="E80" s="29" t="s">
        <v>135</v>
      </c>
    </row>
    <row r="81" spans="1:5" ht="12.75">
      <c r="A81" s="30" t="s">
        <v>42</v>
      </c>
      <c r="E81" s="31" t="s">
        <v>136</v>
      </c>
    </row>
    <row r="82" spans="1:5" ht="204">
      <c r="A82" t="s">
        <v>44</v>
      </c>
      <c r="E82" s="29" t="s">
        <v>137</v>
      </c>
    </row>
    <row r="83" spans="1:18" ht="12.75" customHeight="1">
      <c r="A83" s="5" t="s">
        <v>33</v>
      </c>
      <c s="5"/>
      <c s="34" t="s">
        <v>30</v>
      </c>
      <c s="5"/>
      <c s="21" t="s">
        <v>138</v>
      </c>
      <c s="5"/>
      <c s="5"/>
      <c s="5"/>
      <c s="35">
        <f>0+Q83</f>
      </c>
      <c r="O83">
        <f>0+R83</f>
      </c>
      <c r="Q83">
        <f>0+I84+I88+I92+I96+I100+I104+I108+I112+I116+I120+I124+I128</f>
      </c>
      <c>
        <f>0+O84+O88+O92+O96+O100+O104+O108+O112+O116+O120+O124+O128</f>
      </c>
    </row>
    <row r="84" spans="1:16" ht="12.75">
      <c r="A84" s="19" t="s">
        <v>35</v>
      </c>
      <c s="23" t="s">
        <v>139</v>
      </c>
      <c s="23" t="s">
        <v>140</v>
      </c>
      <c s="19" t="s">
        <v>51</v>
      </c>
      <c s="24" t="s">
        <v>141</v>
      </c>
      <c s="25" t="s">
        <v>74</v>
      </c>
      <c s="26">
        <v>30</v>
      </c>
      <c s="27">
        <v>0</v>
      </c>
      <c s="27">
        <f>ROUND(ROUND(H84,2)*ROUND(G84,3),2)</f>
      </c>
      <c r="O84">
        <f>(I84*21)/100</f>
      </c>
      <c t="s">
        <v>13</v>
      </c>
    </row>
    <row r="85" spans="1:5" ht="12.75">
      <c r="A85" s="28" t="s">
        <v>40</v>
      </c>
      <c r="E85" s="29" t="s">
        <v>142</v>
      </c>
    </row>
    <row r="86" spans="1:5" ht="12.75">
      <c r="A86" s="30" t="s">
        <v>42</v>
      </c>
      <c r="E86" s="31" t="s">
        <v>143</v>
      </c>
    </row>
    <row r="87" spans="1:5" ht="51">
      <c r="A87" t="s">
        <v>44</v>
      </c>
      <c r="E87" s="29" t="s">
        <v>144</v>
      </c>
    </row>
    <row r="88" spans="1:16" ht="12.75">
      <c r="A88" s="19" t="s">
        <v>35</v>
      </c>
      <c s="23" t="s">
        <v>145</v>
      </c>
      <c s="23" t="s">
        <v>140</v>
      </c>
      <c s="19" t="s">
        <v>57</v>
      </c>
      <c s="24" t="s">
        <v>141</v>
      </c>
      <c s="25" t="s">
        <v>74</v>
      </c>
      <c s="26">
        <v>2</v>
      </c>
      <c s="27">
        <v>0</v>
      </c>
      <c s="27">
        <f>ROUND(ROUND(H88,2)*ROUND(G88,3),2)</f>
      </c>
      <c r="O88">
        <f>(I88*21)/100</f>
      </c>
      <c t="s">
        <v>13</v>
      </c>
    </row>
    <row r="89" spans="1:5" ht="12.75">
      <c r="A89" s="28" t="s">
        <v>40</v>
      </c>
      <c r="E89" s="29" t="s">
        <v>146</v>
      </c>
    </row>
    <row r="90" spans="1:5" ht="12.75">
      <c r="A90" s="30" t="s">
        <v>42</v>
      </c>
      <c r="E90" s="31" t="s">
        <v>147</v>
      </c>
    </row>
    <row r="91" spans="1:5" ht="51">
      <c r="A91" t="s">
        <v>44</v>
      </c>
      <c r="E91" s="29" t="s">
        <v>144</v>
      </c>
    </row>
    <row r="92" spans="1:16" ht="12.75">
      <c r="A92" s="19" t="s">
        <v>35</v>
      </c>
      <c s="23" t="s">
        <v>148</v>
      </c>
      <c s="23" t="s">
        <v>149</v>
      </c>
      <c s="19" t="s">
        <v>37</v>
      </c>
      <c s="24" t="s">
        <v>150</v>
      </c>
      <c s="25" t="s">
        <v>74</v>
      </c>
      <c s="26">
        <v>30</v>
      </c>
      <c s="27">
        <v>0</v>
      </c>
      <c s="27">
        <f>ROUND(ROUND(H92,2)*ROUND(G92,3),2)</f>
      </c>
      <c r="O92">
        <f>(I92*21)/100</f>
      </c>
      <c t="s">
        <v>13</v>
      </c>
    </row>
    <row r="93" spans="1:5" ht="12.75">
      <c r="A93" s="28" t="s">
        <v>40</v>
      </c>
      <c r="E93" s="29" t="s">
        <v>37</v>
      </c>
    </row>
    <row r="94" spans="1:5" ht="12.75">
      <c r="A94" s="30" t="s">
        <v>42</v>
      </c>
      <c r="E94" s="31" t="s">
        <v>151</v>
      </c>
    </row>
    <row r="95" spans="1:5" ht="25.5">
      <c r="A95" t="s">
        <v>44</v>
      </c>
      <c r="E95" s="29" t="s">
        <v>152</v>
      </c>
    </row>
    <row r="96" spans="1:16" ht="12.75">
      <c r="A96" s="19" t="s">
        <v>35</v>
      </c>
      <c s="23" t="s">
        <v>153</v>
      </c>
      <c s="23" t="s">
        <v>154</v>
      </c>
      <c s="19" t="s">
        <v>37</v>
      </c>
      <c s="24" t="s">
        <v>155</v>
      </c>
      <c s="25" t="s">
        <v>74</v>
      </c>
      <c s="26">
        <v>30</v>
      </c>
      <c s="27">
        <v>0</v>
      </c>
      <c s="27">
        <f>ROUND(ROUND(H96,2)*ROUND(G96,3),2)</f>
      </c>
      <c r="O96">
        <f>(I96*21)/100</f>
      </c>
      <c t="s">
        <v>13</v>
      </c>
    </row>
    <row r="97" spans="1:5" ht="12.75">
      <c r="A97" s="28" t="s">
        <v>40</v>
      </c>
      <c r="E97" s="29" t="s">
        <v>156</v>
      </c>
    </row>
    <row r="98" spans="1:5" ht="12.75">
      <c r="A98" s="30" t="s">
        <v>42</v>
      </c>
      <c r="E98" s="31" t="s">
        <v>157</v>
      </c>
    </row>
    <row r="99" spans="1:5" ht="12.75">
      <c r="A99" t="s">
        <v>44</v>
      </c>
      <c r="E99" s="29" t="s">
        <v>158</v>
      </c>
    </row>
    <row r="100" spans="1:16" ht="12.75">
      <c r="A100" s="19" t="s">
        <v>35</v>
      </c>
      <c s="23" t="s">
        <v>159</v>
      </c>
      <c s="23" t="s">
        <v>154</v>
      </c>
      <c s="19" t="s">
        <v>63</v>
      </c>
      <c s="24" t="s">
        <v>155</v>
      </c>
      <c s="25" t="s">
        <v>74</v>
      </c>
      <c s="26">
        <v>110</v>
      </c>
      <c s="27">
        <v>0</v>
      </c>
      <c s="27">
        <f>ROUND(ROUND(H100,2)*ROUND(G100,3),2)</f>
      </c>
      <c r="O100">
        <f>(I100*21)/100</f>
      </c>
      <c t="s">
        <v>13</v>
      </c>
    </row>
    <row r="101" spans="1:5" ht="25.5">
      <c r="A101" s="28" t="s">
        <v>40</v>
      </c>
      <c r="E101" s="29" t="s">
        <v>160</v>
      </c>
    </row>
    <row r="102" spans="1:5" ht="12.75">
      <c r="A102" s="30" t="s">
        <v>42</v>
      </c>
      <c r="E102" s="31" t="s">
        <v>161</v>
      </c>
    </row>
    <row r="103" spans="1:5" ht="12.75">
      <c r="A103" t="s">
        <v>44</v>
      </c>
      <c r="E103" s="29" t="s">
        <v>158</v>
      </c>
    </row>
    <row r="104" spans="1:16" ht="25.5">
      <c r="A104" s="19" t="s">
        <v>35</v>
      </c>
      <c s="23" t="s">
        <v>162</v>
      </c>
      <c s="23" t="s">
        <v>163</v>
      </c>
      <c s="19" t="s">
        <v>37</v>
      </c>
      <c s="24" t="s">
        <v>164</v>
      </c>
      <c s="25" t="s">
        <v>74</v>
      </c>
      <c s="26">
        <v>8</v>
      </c>
      <c s="27">
        <v>0</v>
      </c>
      <c s="27">
        <f>ROUND(ROUND(H104,2)*ROUND(G104,3),2)</f>
      </c>
      <c r="O104">
        <f>(I104*21)/100</f>
      </c>
      <c t="s">
        <v>13</v>
      </c>
    </row>
    <row r="105" spans="1:5" ht="25.5">
      <c r="A105" s="28" t="s">
        <v>40</v>
      </c>
      <c r="E105" s="29" t="s">
        <v>165</v>
      </c>
    </row>
    <row r="106" spans="1:5" ht="38.25">
      <c r="A106" s="30" t="s">
        <v>42</v>
      </c>
      <c r="E106" s="31" t="s">
        <v>166</v>
      </c>
    </row>
    <row r="107" spans="1:5" ht="25.5">
      <c r="A107" t="s">
        <v>44</v>
      </c>
      <c r="E107" s="29" t="s">
        <v>167</v>
      </c>
    </row>
    <row r="108" spans="1:16" ht="25.5">
      <c r="A108" s="19" t="s">
        <v>35</v>
      </c>
      <c s="23" t="s">
        <v>168</v>
      </c>
      <c s="23" t="s">
        <v>169</v>
      </c>
      <c s="19" t="s">
        <v>37</v>
      </c>
      <c s="24" t="s">
        <v>170</v>
      </c>
      <c s="25" t="s">
        <v>74</v>
      </c>
      <c s="26">
        <v>5</v>
      </c>
      <c s="27">
        <v>0</v>
      </c>
      <c s="27">
        <f>ROUND(ROUND(H108,2)*ROUND(G108,3),2)</f>
      </c>
      <c r="O108">
        <f>(I108*21)/100</f>
      </c>
      <c t="s">
        <v>13</v>
      </c>
    </row>
    <row r="109" spans="1:5" ht="12.75">
      <c r="A109" s="28" t="s">
        <v>40</v>
      </c>
      <c r="E109" s="29" t="s">
        <v>171</v>
      </c>
    </row>
    <row r="110" spans="1:5" ht="38.25">
      <c r="A110" s="30" t="s">
        <v>42</v>
      </c>
      <c r="E110" s="31" t="s">
        <v>172</v>
      </c>
    </row>
    <row r="111" spans="1:5" ht="25.5">
      <c r="A111" t="s">
        <v>44</v>
      </c>
      <c r="E111" s="29" t="s">
        <v>173</v>
      </c>
    </row>
    <row r="112" spans="1:16" ht="12.75">
      <c r="A112" s="19" t="s">
        <v>35</v>
      </c>
      <c s="23" t="s">
        <v>174</v>
      </c>
      <c s="23" t="s">
        <v>175</v>
      </c>
      <c s="19" t="s">
        <v>37</v>
      </c>
      <c s="24" t="s">
        <v>176</v>
      </c>
      <c s="25" t="s">
        <v>81</v>
      </c>
      <c s="26">
        <v>125</v>
      </c>
      <c s="27">
        <v>0</v>
      </c>
      <c s="27">
        <f>ROUND(ROUND(H112,2)*ROUND(G112,3),2)</f>
      </c>
      <c r="O112">
        <f>(I112*21)/100</f>
      </c>
      <c t="s">
        <v>13</v>
      </c>
    </row>
    <row r="113" spans="1:5" ht="25.5">
      <c r="A113" s="28" t="s">
        <v>40</v>
      </c>
      <c r="E113" s="29" t="s">
        <v>177</v>
      </c>
    </row>
    <row r="114" spans="1:5" ht="51">
      <c r="A114" s="30" t="s">
        <v>42</v>
      </c>
      <c r="E114" s="31" t="s">
        <v>178</v>
      </c>
    </row>
    <row r="115" spans="1:5" ht="38.25">
      <c r="A115" t="s">
        <v>44</v>
      </c>
      <c r="E115" s="29" t="s">
        <v>179</v>
      </c>
    </row>
    <row r="116" spans="1:16" ht="12.75">
      <c r="A116" s="19" t="s">
        <v>35</v>
      </c>
      <c s="23" t="s">
        <v>180</v>
      </c>
      <c s="23" t="s">
        <v>181</v>
      </c>
      <c s="19" t="s">
        <v>37</v>
      </c>
      <c s="24" t="s">
        <v>182</v>
      </c>
      <c s="25" t="s">
        <v>74</v>
      </c>
      <c s="26">
        <v>1</v>
      </c>
      <c s="27">
        <v>0</v>
      </c>
      <c s="27">
        <f>ROUND(ROUND(H116,2)*ROUND(G116,3),2)</f>
      </c>
      <c r="O116">
        <f>(I116*21)/100</f>
      </c>
      <c t="s">
        <v>13</v>
      </c>
    </row>
    <row r="117" spans="1:5" ht="25.5">
      <c r="A117" s="28" t="s">
        <v>40</v>
      </c>
      <c r="E117" s="29" t="s">
        <v>183</v>
      </c>
    </row>
    <row r="118" spans="1:5" ht="12.75">
      <c r="A118" s="30" t="s">
        <v>42</v>
      </c>
      <c r="E118" s="31" t="s">
        <v>184</v>
      </c>
    </row>
    <row r="119" spans="1:5" ht="63.75">
      <c r="A119" t="s">
        <v>44</v>
      </c>
      <c r="E119" s="29" t="s">
        <v>185</v>
      </c>
    </row>
    <row r="120" spans="1:16" ht="12.75">
      <c r="A120" s="19" t="s">
        <v>35</v>
      </c>
      <c s="23" t="s">
        <v>186</v>
      </c>
      <c s="23" t="s">
        <v>187</v>
      </c>
      <c s="19" t="s">
        <v>37</v>
      </c>
      <c s="24" t="s">
        <v>188</v>
      </c>
      <c s="25" t="s">
        <v>104</v>
      </c>
      <c s="26">
        <v>302.4</v>
      </c>
      <c s="27">
        <v>0</v>
      </c>
      <c s="27">
        <f>ROUND(ROUND(H120,2)*ROUND(G120,3),2)</f>
      </c>
      <c r="O120">
        <f>(I120*21)/100</f>
      </c>
      <c t="s">
        <v>13</v>
      </c>
    </row>
    <row r="121" spans="1:5" ht="12.75">
      <c r="A121" s="28" t="s">
        <v>40</v>
      </c>
      <c r="E121" s="29" t="s">
        <v>189</v>
      </c>
    </row>
    <row r="122" spans="1:5" ht="51">
      <c r="A122" s="30" t="s">
        <v>42</v>
      </c>
      <c r="E122" s="31" t="s">
        <v>106</v>
      </c>
    </row>
    <row r="123" spans="1:5" ht="38.25">
      <c r="A123" t="s">
        <v>44</v>
      </c>
      <c r="E123" s="29" t="s">
        <v>190</v>
      </c>
    </row>
    <row r="124" spans="1:16" ht="12.75">
      <c r="A124" s="19" t="s">
        <v>35</v>
      </c>
      <c s="23" t="s">
        <v>191</v>
      </c>
      <c s="23" t="s">
        <v>192</v>
      </c>
      <c s="19" t="s">
        <v>63</v>
      </c>
      <c s="24" t="s">
        <v>193</v>
      </c>
      <c s="25" t="s">
        <v>81</v>
      </c>
      <c s="26">
        <v>1178</v>
      </c>
      <c s="27">
        <v>0</v>
      </c>
      <c s="27">
        <f>ROUND(ROUND(H124,2)*ROUND(G124,3),2)</f>
      </c>
      <c r="O124">
        <f>(I124*21)/100</f>
      </c>
      <c t="s">
        <v>13</v>
      </c>
    </row>
    <row r="125" spans="1:5" ht="12.75">
      <c r="A125" s="28" t="s">
        <v>40</v>
      </c>
      <c r="E125" s="29" t="s">
        <v>37</v>
      </c>
    </row>
    <row r="126" spans="1:5" ht="12.75">
      <c r="A126" s="30" t="s">
        <v>42</v>
      </c>
      <c r="E126" s="31" t="s">
        <v>194</v>
      </c>
    </row>
    <row r="127" spans="1:5" ht="25.5">
      <c r="A127" t="s">
        <v>44</v>
      </c>
      <c r="E127" s="29" t="s">
        <v>195</v>
      </c>
    </row>
    <row r="128" spans="1:16" ht="12.75">
      <c r="A128" s="19" t="s">
        <v>35</v>
      </c>
      <c s="23" t="s">
        <v>196</v>
      </c>
      <c s="23" t="s">
        <v>197</v>
      </c>
      <c s="19" t="s">
        <v>37</v>
      </c>
      <c s="24" t="s">
        <v>198</v>
      </c>
      <c s="25" t="s">
        <v>97</v>
      </c>
      <c s="26">
        <v>2.5</v>
      </c>
      <c s="27">
        <v>0</v>
      </c>
      <c s="27">
        <f>ROUND(ROUND(H128,2)*ROUND(G128,3),2)</f>
      </c>
      <c r="O128">
        <f>(I128*21)/100</f>
      </c>
      <c t="s">
        <v>13</v>
      </c>
    </row>
    <row r="129" spans="1:5" ht="12.75">
      <c r="A129" s="28" t="s">
        <v>40</v>
      </c>
      <c r="E129" s="29" t="s">
        <v>111</v>
      </c>
    </row>
    <row r="130" spans="1:5" ht="12.75">
      <c r="A130" s="30" t="s">
        <v>42</v>
      </c>
      <c r="E130" s="31" t="s">
        <v>199</v>
      </c>
    </row>
    <row r="131" spans="1:5" ht="102">
      <c r="A131" t="s">
        <v>44</v>
      </c>
      <c r="E131" s="29" t="s">
        <v>200</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